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2 Октябрьский мост\Субподряд\"/>
    </mc:Choice>
  </mc:AlternateContent>
  <xr:revisionPtr revIDLastSave="0" documentId="13_ncr:1_{70CDAD85-B937-40B6-BF75-CAE6A7CF31A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Sheet1!$A$1:$F$68</definedName>
  </definedNames>
  <calcPr calcId="179021"/>
</workbook>
</file>

<file path=xl/calcChain.xml><?xml version="1.0" encoding="utf-8"?>
<calcChain xmlns="http://schemas.openxmlformats.org/spreadsheetml/2006/main">
  <c r="F52" i="1" l="1"/>
  <c r="F53" i="1"/>
  <c r="A47" i="1" l="1"/>
  <c r="A48" i="1" s="1"/>
  <c r="A49" i="1" s="1"/>
  <c r="A50" i="1" s="1"/>
  <c r="D46" i="1"/>
  <c r="F46" i="1" s="1"/>
  <c r="A62" i="1" l="1"/>
  <c r="A58" i="1"/>
  <c r="A51" i="1"/>
  <c r="A52" i="1" s="1"/>
  <c r="A53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F58" i="1" l="1"/>
  <c r="F61" i="1"/>
  <c r="F62" i="1"/>
  <c r="F59" i="1"/>
  <c r="F51" i="1"/>
  <c r="F65" i="1"/>
  <c r="F66" i="1" s="1"/>
  <c r="F57" i="1"/>
  <c r="F25" i="1"/>
  <c r="F29" i="1"/>
  <c r="F27" i="1"/>
  <c r="F23" i="1"/>
  <c r="F24" i="1"/>
  <c r="F26" i="1"/>
  <c r="F30" i="1"/>
  <c r="F18" i="1"/>
  <c r="F14" i="1"/>
  <c r="F20" i="1"/>
  <c r="F17" i="1"/>
  <c r="F22" i="1"/>
  <c r="F19" i="1"/>
  <c r="F16" i="1"/>
  <c r="F21" i="1"/>
  <c r="F13" i="1"/>
  <c r="F31" i="1"/>
  <c r="F28" i="1"/>
  <c r="F15" i="1"/>
  <c r="F34" i="1"/>
  <c r="F63" i="1" l="1"/>
  <c r="F54" i="1"/>
  <c r="F32" i="1"/>
  <c r="F67" i="1" l="1"/>
  <c r="F68" i="1" l="1"/>
</calcChain>
</file>

<file path=xl/sharedStrings.xml><?xml version="1.0" encoding="utf-8"?>
<sst xmlns="http://schemas.openxmlformats.org/spreadsheetml/2006/main" count="121" uniqueCount="87">
  <si>
    <t>шт</t>
  </si>
  <si>
    <t>шт/кг</t>
  </si>
  <si>
    <t>пм</t>
  </si>
  <si>
    <t>м2</t>
  </si>
  <si>
    <t>кг</t>
  </si>
  <si>
    <t>м3</t>
  </si>
  <si>
    <t>т</t>
  </si>
  <si>
    <t>Устройство/разборка с перевозкой до 1км покрытия технологической площадки опор из щебня h=0.15м М400 фр.40-70 мм</t>
  </si>
  <si>
    <t>м2/т</t>
  </si>
  <si>
    <t>Монтаж машин и механизмов на открытой площадке, масса машин и механизмов 3т для ремонта пролетного строения</t>
  </si>
  <si>
    <t>Демонтаж машин и механизмов на открытой площадке, масса машин 2,7т</t>
  </si>
  <si>
    <t>Устройство и демонтаж системы временного опирания (с доставкой и последующим вывозом):</t>
  </si>
  <si>
    <t>Подъем и опускание пролетного строения L=32.4м гидродомкратами</t>
  </si>
  <si>
    <t>186</t>
  </si>
  <si>
    <t>комп</t>
  </si>
  <si>
    <t>Демонтажные работы с транспортировкой на базу АО "Горсвет" 5км</t>
  </si>
  <si>
    <t>существующих металлических опор</t>
  </si>
  <si>
    <t>14/420</t>
  </si>
  <si>
    <t>временных металлических опор</t>
  </si>
  <si>
    <t>7/560</t>
  </si>
  <si>
    <t>существующих ж/б опор</t>
  </si>
  <si>
    <t>контактного провода МФ-100</t>
  </si>
  <si>
    <t>контактного провода МФ-85</t>
  </si>
  <si>
    <t>троса продольно-несущего</t>
  </si>
  <si>
    <t>поперечин из троса длиной до 30м</t>
  </si>
  <si>
    <t>поперечин из троса длиной до 60м</t>
  </si>
  <si>
    <t>существующих и временных стрелок</t>
  </si>
  <si>
    <t>узла подвески продольно-несущего троса к гибкой поперечине</t>
  </si>
  <si>
    <t>изоляторов секционных при продольно-цепной подвеске</t>
  </si>
  <si>
    <t>Бурение ям под фундаменты опор</t>
  </si>
  <si>
    <t>Устройство фундамента под опоры</t>
  </si>
  <si>
    <t>Очистка кварцевым песком участка проезжей части и тротуара: сплошных наружных поверхностей. Обеспыливание поверхности.</t>
  </si>
  <si>
    <r>
      <rPr>
        <b/>
        <sz val="12"/>
        <rFont val="Times New Roman"/>
        <family val="1"/>
        <charset val="204"/>
      </rPr>
      <t>№ п/п</t>
    </r>
  </si>
  <si>
    <r>
      <rPr>
        <b/>
        <sz val="12"/>
        <rFont val="Times New Roman"/>
        <family val="1"/>
        <charset val="204"/>
      </rPr>
      <t>Наименование работ</t>
    </r>
  </si>
  <si>
    <r>
      <rPr>
        <b/>
        <sz val="12"/>
        <rFont val="Times New Roman"/>
        <family val="1"/>
        <charset val="204"/>
      </rPr>
      <t>Ед. изм.</t>
    </r>
  </si>
  <si>
    <r>
      <rPr>
        <b/>
        <sz val="12"/>
        <rFont val="Times New Roman"/>
        <family val="1"/>
        <charset val="204"/>
      </rPr>
      <t>1</t>
    </r>
  </si>
  <si>
    <r>
      <rPr>
        <b/>
        <sz val="12"/>
        <rFont val="Times New Roman"/>
        <family val="1"/>
        <charset val="204"/>
      </rPr>
      <t>2</t>
    </r>
  </si>
  <si>
    <r>
      <rPr>
        <b/>
        <sz val="12"/>
        <rFont val="Times New Roman"/>
        <family val="1"/>
        <charset val="204"/>
      </rPr>
      <t>3</t>
    </r>
  </si>
  <si>
    <r>
      <rPr>
        <b/>
        <sz val="12"/>
        <rFont val="Times New Roman"/>
        <family val="1"/>
        <charset val="204"/>
      </rPr>
      <t>4</t>
    </r>
  </si>
  <si>
    <r>
      <rPr>
        <b/>
        <i/>
        <sz val="12"/>
        <rFont val="Times New Roman"/>
        <family val="1"/>
        <charset val="204"/>
      </rPr>
      <t>Монолитный выравнивающий бетон</t>
    </r>
  </si>
  <si>
    <r>
      <rPr>
        <b/>
        <i/>
        <sz val="12"/>
        <rFont val="Times New Roman"/>
        <family val="1"/>
        <charset val="204"/>
      </rPr>
      <t>Покрытие проезжей части и тротуров</t>
    </r>
  </si>
  <si>
    <t>анкер ∅12 А400</t>
  </si>
  <si>
    <t>На единицу изм.</t>
  </si>
  <si>
    <t>Всего</t>
  </si>
  <si>
    <t>СВСиУ, технологические площадки и проезды</t>
  </si>
  <si>
    <t>Стоимость работ (с НДС), руб.</t>
  </si>
  <si>
    <t>Погрузка и перевозка мусора от разборки на полигон ТБО</t>
  </si>
  <si>
    <t>картр.</t>
  </si>
  <si>
    <t>Нанесение праймера под гидроизоляционный слой</t>
  </si>
  <si>
    <t>Капитальный ремонт Октябрьского моста</t>
  </si>
  <si>
    <t>Ведомость объемов и стоимости работ</t>
  </si>
  <si>
    <t>Срезка растительного слоя грунта 1 группы h=20см (стройплощадка)</t>
  </si>
  <si>
    <t>Планировка поверхности стройплощадки, грунт1гр.</t>
  </si>
  <si>
    <t>Срезка растительного слоя грунта 1 группы h=20см (техплощадки, подъездные пути)</t>
  </si>
  <si>
    <t>Планировка  поверхности техплощадки и подъездов, грунт1гр.</t>
  </si>
  <si>
    <t>Монтаж, демонтаж труб 1020х10мм L=10m, 3х кратная оборачиваемость</t>
  </si>
  <si>
    <t>Монтаж, демонтаж ж/б плит ПД 2-6 разм. 3*1.5*0.18м технологической площадки опор с доставкой и последующим вывозом, 3х кратная оборачиваемость</t>
  </si>
  <si>
    <t>Монтаж подмостей ЛСПХ-40 с последующим демонтажем, погрузкой и вывозом на базу строительной организации, 5ти кратная оборачиваемость</t>
  </si>
  <si>
    <t>Сборка/разборка подмостей из МИК-С на опоре №5 с доставкой и последующим вывозом, 5ти кратная оборачиваемость</t>
  </si>
  <si>
    <t>Забивка/выдергивание 2 раза шпунтов Ларсен 5 УМ L=6м, группа грунта 2, 5ти кратная оборачиваемость (глубина забивки 5,5 м)</t>
  </si>
  <si>
    <t>Монтаж, демонтаж ограждающих конструкций из блоков ФБС 24.4.6-Т, с доставкой и последующим вывозом, 5ти кратная оборачиваемость</t>
  </si>
  <si>
    <t>Монтаж, демонтаж ж/б плит ПД 2-6 разм. 3*1.5*0.18м защиты канализации с доставкой и последующим вывозом, 3х кратная оборачиваемость</t>
  </si>
  <si>
    <t>Устройство/разборка с перевозкой до 1км подсыпки из грунта</t>
  </si>
  <si>
    <t>Устройство/разборка с перевозкой до 1км покрытия стройплощадки и подъездов из щебня h=0.15м М400 фр.40-70 мм</t>
  </si>
  <si>
    <t>Разработка/обратная засыпка грунта под защиту канализации</t>
  </si>
  <si>
    <t>Заполнение отверстий клеевым составом EPX 400S (400мл) (аналог)</t>
  </si>
  <si>
    <t>Сверление отверстий ∅14мм на глубину 120мм перфоратором для установки анкеров армирования выравнивающего слоя</t>
  </si>
  <si>
    <t>Подготовительные работы</t>
  </si>
  <si>
    <t>Переустройство контактных сетей троллейбуса</t>
  </si>
  <si>
    <t>Итого СВСиУ, технологические площадки и проезды</t>
  </si>
  <si>
    <t>Итого переустройство контактных сетей троллейбуса</t>
  </si>
  <si>
    <t>Содержание объекта</t>
  </si>
  <si>
    <t xml:space="preserve">Приложение №_____ </t>
  </si>
  <si>
    <t>к договору субподряда №_______от __________2023 г.</t>
  </si>
  <si>
    <t>Мостовое полотно</t>
  </si>
  <si>
    <t>Итого мостовое полотно</t>
  </si>
  <si>
    <t>Итого содержание объекта</t>
  </si>
  <si>
    <t>В том числе НДС 20%</t>
  </si>
  <si>
    <t xml:space="preserve">Установка опор </t>
  </si>
  <si>
    <t>ТГФ-1000-9.0-02-ц</t>
  </si>
  <si>
    <t>ж/б опор 1СНВ10-12AIII</t>
  </si>
  <si>
    <t>Подвеска проводов</t>
  </si>
  <si>
    <t xml:space="preserve">Монтажные работы переустройству контактной сети МУП "ЧТУ" по временной схеме </t>
  </si>
  <si>
    <t xml:space="preserve">Монтажные работы переустройству контактной сети МУП "ЧТУ" по постоянной схеме </t>
  </si>
  <si>
    <t>м</t>
  </si>
  <si>
    <t>Кол-во</t>
  </si>
  <si>
    <t>ИТОГО по объекту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</si>
</sst>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0##########"/>
    <numFmt numFmtId="165" formatCode="_-* #,##0.000000000000\ _₽_-;\-* #,##0.000000000000\ _₽_-;_-* &quot;-&quot;??\ _₽_-;_-@_-"/>
    <numFmt numFmtId="166" formatCode="_-* #,##0.000\ _₽_-;\-* #,##0.000\ _₽_-;_-* &quot;-&quot;??\ _₽_-;_-@_-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" fontId="1" fillId="2" borderId="2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3" fontId="1" fillId="0" borderId="0" xfId="1" applyFont="1"/>
    <xf numFmtId="43" fontId="1" fillId="0" borderId="0" xfId="1" applyFont="1" applyFill="1" applyAlignment="1">
      <alignment horizontal="center" vertical="center"/>
    </xf>
    <xf numFmtId="43" fontId="2" fillId="0" borderId="0" xfId="1" applyFont="1"/>
    <xf numFmtId="43" fontId="1" fillId="0" borderId="0" xfId="1" applyFont="1" applyFill="1"/>
    <xf numFmtId="165" fontId="1" fillId="0" borderId="0" xfId="1" applyNumberFormat="1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6" fontId="1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43" fontId="1" fillId="0" borderId="1" xfId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view="pageBreakPreview" topLeftCell="A28" zoomScale="70" zoomScaleNormal="100" zoomScaleSheetLayoutView="70" workbookViewId="0">
      <selection activeCell="E12" sqref="E12"/>
    </sheetView>
  </sheetViews>
  <sheetFormatPr defaultRowHeight="15.75" x14ac:dyDescent="0.25"/>
  <cols>
    <col min="1" max="1" width="6.42578125" style="2"/>
    <col min="2" max="2" width="65.5703125" style="3" customWidth="1"/>
    <col min="3" max="3" width="10.5703125" style="2" bestFit="1" customWidth="1"/>
    <col min="4" max="4" width="16" style="15" bestFit="1" customWidth="1"/>
    <col min="5" max="7" width="19.140625" style="14" customWidth="1"/>
    <col min="8" max="8" width="23.28515625" style="50" customWidth="1"/>
    <col min="9" max="9" width="17.28515625" style="1" customWidth="1"/>
    <col min="10" max="10" width="16" style="1" customWidth="1"/>
    <col min="11" max="16384" width="9.140625" style="1"/>
  </cols>
  <sheetData>
    <row r="1" spans="1:13" x14ac:dyDescent="0.25">
      <c r="E1" s="41"/>
      <c r="F1" s="41" t="s">
        <v>72</v>
      </c>
      <c r="G1" s="41"/>
    </row>
    <row r="2" spans="1:13" x14ac:dyDescent="0.25">
      <c r="E2" s="41"/>
      <c r="F2" s="41" t="s">
        <v>73</v>
      </c>
      <c r="G2" s="41"/>
    </row>
    <row r="5" spans="1:13" x14ac:dyDescent="0.25">
      <c r="A5" s="63" t="s">
        <v>50</v>
      </c>
      <c r="B5" s="63"/>
      <c r="C5" s="63"/>
      <c r="D5" s="63"/>
      <c r="E5" s="63"/>
      <c r="F5" s="63"/>
      <c r="G5" s="22"/>
      <c r="H5" s="75"/>
      <c r="I5" s="76"/>
      <c r="J5" s="76"/>
      <c r="K5" s="76"/>
      <c r="L5" s="76"/>
      <c r="M5" s="76"/>
    </row>
    <row r="6" spans="1:13" x14ac:dyDescent="0.25">
      <c r="A6" s="63" t="s">
        <v>49</v>
      </c>
      <c r="B6" s="63"/>
      <c r="C6" s="63"/>
      <c r="D6" s="63"/>
      <c r="E6" s="63"/>
      <c r="F6" s="63"/>
      <c r="G6" s="13"/>
      <c r="H6" s="75"/>
      <c r="I6" s="77"/>
      <c r="J6" s="78"/>
      <c r="K6" s="76"/>
      <c r="L6" s="76"/>
      <c r="M6" s="76"/>
    </row>
    <row r="7" spans="1:13" x14ac:dyDescent="0.25">
      <c r="A7" s="74"/>
      <c r="B7" s="74"/>
      <c r="C7" s="74"/>
      <c r="D7" s="74"/>
      <c r="E7" s="74"/>
      <c r="F7" s="74"/>
      <c r="G7" s="13"/>
      <c r="H7" s="75"/>
      <c r="I7" s="77"/>
      <c r="J7" s="78"/>
      <c r="K7" s="76"/>
      <c r="L7" s="76"/>
      <c r="M7" s="76"/>
    </row>
    <row r="8" spans="1:13" ht="32.25" customHeight="1" x14ac:dyDescent="0.25">
      <c r="A8" s="64" t="s">
        <v>32</v>
      </c>
      <c r="B8" s="65" t="s">
        <v>33</v>
      </c>
      <c r="C8" s="65" t="s">
        <v>34</v>
      </c>
      <c r="D8" s="70" t="s">
        <v>85</v>
      </c>
      <c r="E8" s="69" t="s">
        <v>45</v>
      </c>
      <c r="F8" s="69"/>
      <c r="G8" s="43"/>
      <c r="H8" s="75"/>
      <c r="I8" s="77"/>
      <c r="J8" s="78"/>
      <c r="K8" s="76"/>
      <c r="L8" s="76"/>
      <c r="M8" s="76"/>
    </row>
    <row r="9" spans="1:13" x14ac:dyDescent="0.25">
      <c r="A9" s="64"/>
      <c r="B9" s="65"/>
      <c r="C9" s="65"/>
      <c r="D9" s="70"/>
      <c r="E9" s="19" t="s">
        <v>42</v>
      </c>
      <c r="F9" s="19" t="s">
        <v>43</v>
      </c>
      <c r="G9" s="43"/>
      <c r="H9" s="75"/>
      <c r="I9" s="79"/>
      <c r="J9" s="79"/>
      <c r="K9" s="76"/>
      <c r="L9" s="76"/>
      <c r="M9" s="76"/>
    </row>
    <row r="10" spans="1:13" x14ac:dyDescent="0.25">
      <c r="A10" s="21" t="s">
        <v>35</v>
      </c>
      <c r="B10" s="21" t="s">
        <v>36</v>
      </c>
      <c r="C10" s="21" t="s">
        <v>37</v>
      </c>
      <c r="D10" s="16" t="s">
        <v>38</v>
      </c>
      <c r="E10" s="60">
        <v>5</v>
      </c>
      <c r="F10" s="60">
        <v>6</v>
      </c>
      <c r="G10" s="43"/>
      <c r="H10" s="75"/>
      <c r="I10" s="76"/>
      <c r="J10" s="76"/>
      <c r="K10" s="76"/>
      <c r="L10" s="76"/>
      <c r="M10" s="76"/>
    </row>
    <row r="11" spans="1:13" s="29" customFormat="1" x14ac:dyDescent="0.25">
      <c r="A11" s="37"/>
      <c r="B11" s="38" t="s">
        <v>67</v>
      </c>
      <c r="C11" s="37"/>
      <c r="D11" s="39"/>
      <c r="E11" s="27"/>
      <c r="F11" s="27"/>
      <c r="G11" s="44"/>
      <c r="H11" s="80"/>
      <c r="I11" s="79"/>
      <c r="J11" s="79"/>
      <c r="K11" s="79"/>
      <c r="L11" s="79"/>
      <c r="M11" s="79"/>
    </row>
    <row r="12" spans="1:13" s="28" customFormat="1" ht="25.5" customHeight="1" x14ac:dyDescent="0.2">
      <c r="A12" s="34"/>
      <c r="B12" s="35" t="s">
        <v>44</v>
      </c>
      <c r="C12" s="34"/>
      <c r="D12" s="36"/>
      <c r="E12" s="10"/>
      <c r="F12" s="10"/>
      <c r="G12" s="45"/>
      <c r="H12" s="51"/>
    </row>
    <row r="13" spans="1:13" ht="31.5" x14ac:dyDescent="0.25">
      <c r="A13" s="4">
        <v>1</v>
      </c>
      <c r="B13" s="6" t="s">
        <v>51</v>
      </c>
      <c r="C13" s="4" t="s">
        <v>5</v>
      </c>
      <c r="D13" s="16">
        <v>60</v>
      </c>
      <c r="E13" s="42">
        <v>7.86</v>
      </c>
      <c r="F13" s="42">
        <f>ROUND(E13*D13,0)</f>
        <v>472</v>
      </c>
      <c r="G13" s="43"/>
    </row>
    <row r="14" spans="1:13" x14ac:dyDescent="0.25">
      <c r="A14" s="4">
        <f>A13+1</f>
        <v>2</v>
      </c>
      <c r="B14" s="6" t="s">
        <v>52</v>
      </c>
      <c r="C14" s="4" t="s">
        <v>3</v>
      </c>
      <c r="D14" s="16">
        <v>300</v>
      </c>
      <c r="E14" s="42">
        <v>0.33</v>
      </c>
      <c r="F14" s="42">
        <f>ROUND(E14*D14,0)</f>
        <v>99</v>
      </c>
      <c r="G14" s="43"/>
    </row>
    <row r="15" spans="1:13" ht="31.5" x14ac:dyDescent="0.25">
      <c r="A15" s="21">
        <f t="shared" ref="A15:A23" si="0">A14+1</f>
        <v>3</v>
      </c>
      <c r="B15" s="6" t="s">
        <v>53</v>
      </c>
      <c r="C15" s="4" t="s">
        <v>5</v>
      </c>
      <c r="D15" s="16">
        <v>255.6</v>
      </c>
      <c r="E15" s="42">
        <v>7.86</v>
      </c>
      <c r="F15" s="42">
        <f>ROUND(E15*D15,0)</f>
        <v>2009</v>
      </c>
      <c r="G15" s="43"/>
    </row>
    <row r="16" spans="1:13" x14ac:dyDescent="0.25">
      <c r="A16" s="21">
        <f t="shared" si="0"/>
        <v>4</v>
      </c>
      <c r="B16" s="6" t="s">
        <v>54</v>
      </c>
      <c r="C16" s="4" t="s">
        <v>3</v>
      </c>
      <c r="D16" s="16">
        <v>1278</v>
      </c>
      <c r="E16" s="42">
        <v>0.33</v>
      </c>
      <c r="F16" s="42">
        <f>ROUND(E16*D16,0)</f>
        <v>422</v>
      </c>
      <c r="G16" s="43"/>
    </row>
    <row r="17" spans="1:8" ht="31.5" x14ac:dyDescent="0.25">
      <c r="A17" s="21">
        <f t="shared" si="0"/>
        <v>5</v>
      </c>
      <c r="B17" s="6" t="s">
        <v>55</v>
      </c>
      <c r="C17" s="4" t="s">
        <v>6</v>
      </c>
      <c r="D17" s="16">
        <v>2.5</v>
      </c>
      <c r="E17" s="42">
        <v>64825.23</v>
      </c>
      <c r="F17" s="42">
        <f>ROUND(E17*D17,0)</f>
        <v>162063</v>
      </c>
      <c r="G17" s="43"/>
    </row>
    <row r="18" spans="1:8" x14ac:dyDescent="0.25">
      <c r="A18" s="21">
        <f t="shared" si="0"/>
        <v>6</v>
      </c>
      <c r="B18" s="6" t="s">
        <v>62</v>
      </c>
      <c r="C18" s="4" t="s">
        <v>5</v>
      </c>
      <c r="D18" s="16">
        <v>52</v>
      </c>
      <c r="E18" s="42">
        <v>180.49</v>
      </c>
      <c r="F18" s="42">
        <f>ROUND(E18*D18,0)</f>
        <v>9385</v>
      </c>
      <c r="G18" s="43"/>
    </row>
    <row r="19" spans="1:8" ht="47.25" x14ac:dyDescent="0.25">
      <c r="A19" s="21">
        <f t="shared" si="0"/>
        <v>7</v>
      </c>
      <c r="B19" s="6" t="s">
        <v>63</v>
      </c>
      <c r="C19" s="4" t="s">
        <v>5</v>
      </c>
      <c r="D19" s="16">
        <v>201</v>
      </c>
      <c r="E19" s="42">
        <v>2932.81</v>
      </c>
      <c r="F19" s="42">
        <f>ROUND(E19*D19,0)</f>
        <v>589495</v>
      </c>
      <c r="G19" s="43"/>
    </row>
    <row r="20" spans="1:8" ht="47.25" x14ac:dyDescent="0.25">
      <c r="A20" s="21">
        <f t="shared" si="0"/>
        <v>8</v>
      </c>
      <c r="B20" s="6" t="s">
        <v>7</v>
      </c>
      <c r="C20" s="4" t="s">
        <v>5</v>
      </c>
      <c r="D20" s="16">
        <v>160.65</v>
      </c>
      <c r="E20" s="42">
        <v>2932.49</v>
      </c>
      <c r="F20" s="42">
        <f>ROUND(E20*D20,0)</f>
        <v>471105</v>
      </c>
      <c r="G20" s="43"/>
    </row>
    <row r="21" spans="1:8" ht="47.25" x14ac:dyDescent="0.25">
      <c r="A21" s="21">
        <f t="shared" si="0"/>
        <v>9</v>
      </c>
      <c r="B21" s="6" t="s">
        <v>56</v>
      </c>
      <c r="C21" s="4" t="s">
        <v>0</v>
      </c>
      <c r="D21" s="16">
        <v>238</v>
      </c>
      <c r="E21" s="42">
        <v>6937.46</v>
      </c>
      <c r="F21" s="42">
        <f>ROUND(E21*D21,0)</f>
        <v>1651115</v>
      </c>
      <c r="G21" s="43"/>
    </row>
    <row r="22" spans="1:8" ht="47.25" x14ac:dyDescent="0.25">
      <c r="A22" s="21">
        <f>A21+1</f>
        <v>10</v>
      </c>
      <c r="B22" s="6" t="s">
        <v>57</v>
      </c>
      <c r="C22" s="4" t="s">
        <v>8</v>
      </c>
      <c r="D22" s="16">
        <v>56.68</v>
      </c>
      <c r="E22" s="42">
        <v>55435.03</v>
      </c>
      <c r="F22" s="42">
        <f>ROUND(E22*D22,0)</f>
        <v>3142058</v>
      </c>
      <c r="G22" s="43"/>
    </row>
    <row r="23" spans="1:8" ht="47.25" x14ac:dyDescent="0.25">
      <c r="A23" s="21">
        <f t="shared" si="0"/>
        <v>11</v>
      </c>
      <c r="B23" s="6" t="s">
        <v>58</v>
      </c>
      <c r="C23" s="4" t="s">
        <v>6</v>
      </c>
      <c r="D23" s="16">
        <v>123.65</v>
      </c>
      <c r="E23" s="42">
        <v>112889.1</v>
      </c>
      <c r="F23" s="42">
        <f>ROUND(E23*D23,0)</f>
        <v>13958737</v>
      </c>
      <c r="G23" s="43"/>
    </row>
    <row r="24" spans="1:8" s="26" customFormat="1" ht="31.5" x14ac:dyDescent="0.25">
      <c r="A24" s="23">
        <f>A23+1</f>
        <v>12</v>
      </c>
      <c r="B24" s="71" t="s">
        <v>9</v>
      </c>
      <c r="C24" s="23" t="s">
        <v>6</v>
      </c>
      <c r="D24" s="24">
        <v>5.4</v>
      </c>
      <c r="E24" s="25">
        <v>24721.279999999999</v>
      </c>
      <c r="F24" s="25">
        <f>ROUND(E24*D24,0)</f>
        <v>133495</v>
      </c>
      <c r="G24" s="49"/>
      <c r="H24" s="53"/>
    </row>
    <row r="25" spans="1:8" s="26" customFormat="1" ht="31.5" x14ac:dyDescent="0.25">
      <c r="A25" s="23">
        <f>A24+1</f>
        <v>13</v>
      </c>
      <c r="B25" s="71" t="s">
        <v>10</v>
      </c>
      <c r="C25" s="23" t="s">
        <v>0</v>
      </c>
      <c r="D25" s="24">
        <v>2</v>
      </c>
      <c r="E25" s="25">
        <v>22335.58</v>
      </c>
      <c r="F25" s="25">
        <f>ROUND(E25*D25,0)</f>
        <v>44671</v>
      </c>
      <c r="G25" s="49"/>
      <c r="H25" s="53"/>
    </row>
    <row r="26" spans="1:8" s="26" customFormat="1" ht="47.25" x14ac:dyDescent="0.25">
      <c r="A26" s="23">
        <f t="shared" ref="A26:A31" si="1">A25+1</f>
        <v>14</v>
      </c>
      <c r="B26" s="71" t="s">
        <v>59</v>
      </c>
      <c r="C26" s="23" t="s">
        <v>0</v>
      </c>
      <c r="D26" s="24">
        <v>30</v>
      </c>
      <c r="E26" s="25">
        <v>23305.3</v>
      </c>
      <c r="F26" s="25">
        <f>ROUND(E26*D26,0)</f>
        <v>699159</v>
      </c>
      <c r="G26" s="49"/>
      <c r="H26" s="53"/>
    </row>
    <row r="27" spans="1:8" s="26" customFormat="1" ht="31.5" x14ac:dyDescent="0.25">
      <c r="A27" s="23">
        <f t="shared" si="1"/>
        <v>15</v>
      </c>
      <c r="B27" s="71" t="s">
        <v>11</v>
      </c>
      <c r="C27" s="23" t="s">
        <v>6</v>
      </c>
      <c r="D27" s="24">
        <v>27.946999999999999</v>
      </c>
      <c r="E27" s="25">
        <v>59883.43</v>
      </c>
      <c r="F27" s="25">
        <f>ROUND(E27*D27,0)</f>
        <v>1673562</v>
      </c>
      <c r="G27" s="49"/>
      <c r="H27" s="53"/>
    </row>
    <row r="28" spans="1:8" s="26" customFormat="1" ht="31.5" x14ac:dyDescent="0.25">
      <c r="A28" s="23">
        <f t="shared" si="1"/>
        <v>16</v>
      </c>
      <c r="B28" s="71" t="s">
        <v>12</v>
      </c>
      <c r="C28" s="23" t="s">
        <v>2</v>
      </c>
      <c r="D28" s="24">
        <v>2.08</v>
      </c>
      <c r="E28" s="25">
        <v>552228.15</v>
      </c>
      <c r="F28" s="25">
        <f>ROUND(E28*D28,0)</f>
        <v>1148635</v>
      </c>
      <c r="G28" s="49"/>
      <c r="H28" s="53"/>
    </row>
    <row r="29" spans="1:8" x14ac:dyDescent="0.25">
      <c r="A29" s="4">
        <f t="shared" si="1"/>
        <v>17</v>
      </c>
      <c r="B29" s="6" t="s">
        <v>64</v>
      </c>
      <c r="C29" s="4" t="s">
        <v>5</v>
      </c>
      <c r="D29" s="16" t="s">
        <v>13</v>
      </c>
      <c r="E29" s="42">
        <v>80.489999999999995</v>
      </c>
      <c r="F29" s="42">
        <f>ROUND(E29*D29,0)</f>
        <v>14971</v>
      </c>
      <c r="G29" s="43"/>
    </row>
    <row r="30" spans="1:8" ht="47.25" x14ac:dyDescent="0.25">
      <c r="A30" s="4">
        <f t="shared" si="1"/>
        <v>18</v>
      </c>
      <c r="B30" s="6" t="s">
        <v>60</v>
      </c>
      <c r="C30" s="4" t="s">
        <v>0</v>
      </c>
      <c r="D30" s="16">
        <v>24</v>
      </c>
      <c r="E30" s="42">
        <v>5740.61</v>
      </c>
      <c r="F30" s="42">
        <f>ROUND(E30*D30,0)</f>
        <v>137775</v>
      </c>
      <c r="G30" s="43"/>
    </row>
    <row r="31" spans="1:8" ht="47.25" x14ac:dyDescent="0.25">
      <c r="A31" s="4">
        <f t="shared" si="1"/>
        <v>19</v>
      </c>
      <c r="B31" s="6" t="s">
        <v>61</v>
      </c>
      <c r="C31" s="4" t="s">
        <v>0</v>
      </c>
      <c r="D31" s="16">
        <v>6</v>
      </c>
      <c r="E31" s="42">
        <v>7035.83</v>
      </c>
      <c r="F31" s="42">
        <f>ROUND(E31*D31,0)</f>
        <v>42215</v>
      </c>
      <c r="G31" s="43"/>
    </row>
    <row r="32" spans="1:8" s="30" customFormat="1" ht="22.5" customHeight="1" x14ac:dyDescent="0.25">
      <c r="A32" s="8"/>
      <c r="B32" s="12" t="s">
        <v>69</v>
      </c>
      <c r="C32" s="8"/>
      <c r="D32" s="18"/>
      <c r="E32" s="19"/>
      <c r="F32" s="61">
        <f>SUM(F13:F31)</f>
        <v>23881443</v>
      </c>
      <c r="G32" s="46"/>
      <c r="H32" s="52"/>
    </row>
    <row r="33" spans="1:8" s="26" customFormat="1" ht="30.75" customHeight="1" x14ac:dyDescent="0.25">
      <c r="A33" s="32"/>
      <c r="B33" s="35" t="s">
        <v>68</v>
      </c>
      <c r="C33" s="32"/>
      <c r="D33" s="33"/>
      <c r="E33" s="11"/>
      <c r="F33" s="11"/>
      <c r="G33" s="47"/>
      <c r="H33" s="53"/>
    </row>
    <row r="34" spans="1:8" ht="31.5" x14ac:dyDescent="0.25">
      <c r="A34" s="66">
        <v>20</v>
      </c>
      <c r="B34" s="6" t="s">
        <v>15</v>
      </c>
      <c r="C34" s="4" t="s">
        <v>0</v>
      </c>
      <c r="D34" s="16">
        <v>21</v>
      </c>
      <c r="E34" s="42">
        <v>40455.440000000002</v>
      </c>
      <c r="F34" s="42">
        <f>ROUND(E34*D34,0)</f>
        <v>849564</v>
      </c>
      <c r="G34" s="43"/>
    </row>
    <row r="35" spans="1:8" x14ac:dyDescent="0.25">
      <c r="A35" s="67"/>
      <c r="B35" s="7" t="s">
        <v>16</v>
      </c>
      <c r="C35" s="4" t="s">
        <v>1</v>
      </c>
      <c r="D35" s="16" t="s">
        <v>17</v>
      </c>
      <c r="E35" s="57"/>
      <c r="F35" s="42"/>
      <c r="G35" s="43"/>
    </row>
    <row r="36" spans="1:8" x14ac:dyDescent="0.25">
      <c r="A36" s="67"/>
      <c r="B36" s="7" t="s">
        <v>18</v>
      </c>
      <c r="C36" s="4" t="s">
        <v>1</v>
      </c>
      <c r="D36" s="16" t="s">
        <v>19</v>
      </c>
      <c r="E36" s="57"/>
      <c r="F36" s="42"/>
      <c r="G36" s="43"/>
    </row>
    <row r="37" spans="1:8" x14ac:dyDescent="0.25">
      <c r="A37" s="67"/>
      <c r="B37" s="7" t="s">
        <v>20</v>
      </c>
      <c r="C37" s="4" t="s">
        <v>0</v>
      </c>
      <c r="D37" s="16">
        <v>4</v>
      </c>
      <c r="E37" s="57"/>
      <c r="F37" s="42"/>
      <c r="G37" s="43"/>
    </row>
    <row r="38" spans="1:8" x14ac:dyDescent="0.25">
      <c r="A38" s="67"/>
      <c r="B38" s="7" t="s">
        <v>21</v>
      </c>
      <c r="C38" s="4" t="s">
        <v>2</v>
      </c>
      <c r="D38" s="16">
        <v>2107</v>
      </c>
      <c r="E38" s="57"/>
      <c r="F38" s="42"/>
      <c r="G38" s="43"/>
    </row>
    <row r="39" spans="1:8" x14ac:dyDescent="0.25">
      <c r="A39" s="67"/>
      <c r="B39" s="7" t="s">
        <v>22</v>
      </c>
      <c r="C39" s="4" t="s">
        <v>2</v>
      </c>
      <c r="D39" s="16">
        <v>2565</v>
      </c>
      <c r="E39" s="57"/>
      <c r="F39" s="42"/>
      <c r="G39" s="43"/>
    </row>
    <row r="40" spans="1:8" x14ac:dyDescent="0.25">
      <c r="A40" s="67"/>
      <c r="B40" s="7" t="s">
        <v>23</v>
      </c>
      <c r="C40" s="4" t="s">
        <v>2</v>
      </c>
      <c r="D40" s="16">
        <v>2565</v>
      </c>
      <c r="E40" s="57"/>
      <c r="F40" s="42"/>
      <c r="G40" s="43"/>
    </row>
    <row r="41" spans="1:8" x14ac:dyDescent="0.25">
      <c r="A41" s="67"/>
      <c r="B41" s="7" t="s">
        <v>24</v>
      </c>
      <c r="C41" s="4" t="s">
        <v>0</v>
      </c>
      <c r="D41" s="16">
        <v>42</v>
      </c>
      <c r="E41" s="57"/>
      <c r="F41" s="42"/>
      <c r="G41" s="43"/>
    </row>
    <row r="42" spans="1:8" x14ac:dyDescent="0.25">
      <c r="A42" s="67"/>
      <c r="B42" s="7" t="s">
        <v>25</v>
      </c>
      <c r="C42" s="4" t="s">
        <v>0</v>
      </c>
      <c r="D42" s="16">
        <v>30</v>
      </c>
      <c r="E42" s="57"/>
      <c r="F42" s="42"/>
      <c r="G42" s="43"/>
    </row>
    <row r="43" spans="1:8" x14ac:dyDescent="0.25">
      <c r="A43" s="67"/>
      <c r="B43" s="7" t="s">
        <v>26</v>
      </c>
      <c r="C43" s="4" t="s">
        <v>0</v>
      </c>
      <c r="D43" s="16">
        <v>3</v>
      </c>
      <c r="E43" s="57"/>
      <c r="F43" s="42"/>
      <c r="G43" s="43"/>
    </row>
    <row r="44" spans="1:8" x14ac:dyDescent="0.25">
      <c r="A44" s="67"/>
      <c r="B44" s="7" t="s">
        <v>27</v>
      </c>
      <c r="C44" s="4" t="s">
        <v>14</v>
      </c>
      <c r="D44" s="16">
        <v>42</v>
      </c>
      <c r="E44" s="57"/>
      <c r="F44" s="42"/>
      <c r="G44" s="43"/>
    </row>
    <row r="45" spans="1:8" x14ac:dyDescent="0.25">
      <c r="A45" s="68"/>
      <c r="B45" s="7" t="s">
        <v>28</v>
      </c>
      <c r="C45" s="4" t="s">
        <v>0</v>
      </c>
      <c r="D45" s="16">
        <v>84</v>
      </c>
      <c r="E45" s="57"/>
      <c r="F45" s="42"/>
      <c r="G45" s="43"/>
    </row>
    <row r="46" spans="1:8" x14ac:dyDescent="0.25">
      <c r="A46" s="59"/>
      <c r="B46" s="5" t="s">
        <v>78</v>
      </c>
      <c r="C46" s="55" t="s">
        <v>0</v>
      </c>
      <c r="D46" s="56">
        <f>25+6</f>
        <v>31</v>
      </c>
      <c r="E46" s="43">
        <v>81693.5</v>
      </c>
      <c r="F46" s="57">
        <f>ROUND(E46*D46,0)</f>
        <v>2532499</v>
      </c>
      <c r="G46" s="43"/>
    </row>
    <row r="47" spans="1:8" x14ac:dyDescent="0.25">
      <c r="A47" s="4">
        <f>A34+1</f>
        <v>21</v>
      </c>
      <c r="B47" s="7" t="s">
        <v>79</v>
      </c>
      <c r="C47" s="4" t="s">
        <v>0</v>
      </c>
      <c r="D47" s="16">
        <v>25</v>
      </c>
      <c r="E47" s="42"/>
      <c r="F47" s="42"/>
      <c r="G47" s="43"/>
    </row>
    <row r="48" spans="1:8" x14ac:dyDescent="0.25">
      <c r="A48" s="21">
        <f>A47+1</f>
        <v>22</v>
      </c>
      <c r="B48" s="7" t="s">
        <v>80</v>
      </c>
      <c r="C48" s="4" t="s">
        <v>0</v>
      </c>
      <c r="D48" s="16">
        <v>6</v>
      </c>
      <c r="E48" s="42"/>
      <c r="F48" s="42"/>
      <c r="G48" s="43"/>
    </row>
    <row r="49" spans="1:8" x14ac:dyDescent="0.25">
      <c r="A49" s="21">
        <f>A48+1</f>
        <v>23</v>
      </c>
      <c r="B49" s="5" t="s">
        <v>29</v>
      </c>
      <c r="C49" s="4" t="s">
        <v>5</v>
      </c>
      <c r="D49" s="16">
        <v>14.1</v>
      </c>
      <c r="E49" s="43"/>
      <c r="F49" s="42"/>
      <c r="G49" s="43"/>
    </row>
    <row r="50" spans="1:8" x14ac:dyDescent="0.25">
      <c r="A50" s="58">
        <f>A49+1</f>
        <v>24</v>
      </c>
      <c r="B50" s="5" t="s">
        <v>30</v>
      </c>
      <c r="C50" s="4" t="s">
        <v>0</v>
      </c>
      <c r="D50" s="16">
        <v>6</v>
      </c>
      <c r="E50" s="42"/>
      <c r="F50" s="42"/>
      <c r="G50" s="43"/>
    </row>
    <row r="51" spans="1:8" x14ac:dyDescent="0.25">
      <c r="A51" s="55">
        <f>A50+1</f>
        <v>25</v>
      </c>
      <c r="B51" s="5" t="s">
        <v>81</v>
      </c>
      <c r="C51" s="4" t="s">
        <v>2</v>
      </c>
      <c r="D51" s="16">
        <v>9850</v>
      </c>
      <c r="E51" s="42">
        <v>846.74</v>
      </c>
      <c r="F51" s="42">
        <f>ROUND(E51*D51,0)</f>
        <v>8340389</v>
      </c>
      <c r="G51" s="43"/>
    </row>
    <row r="52" spans="1:8" ht="31.5" x14ac:dyDescent="0.25">
      <c r="A52" s="58">
        <f>A51+1</f>
        <v>26</v>
      </c>
      <c r="B52" s="6" t="s">
        <v>82</v>
      </c>
      <c r="C52" s="4" t="s">
        <v>84</v>
      </c>
      <c r="D52" s="16">
        <v>2565</v>
      </c>
      <c r="E52" s="57">
        <v>3396.12</v>
      </c>
      <c r="F52" s="57">
        <f>ROUND(E52*D52,0)</f>
        <v>8711048</v>
      </c>
      <c r="G52" s="43"/>
    </row>
    <row r="53" spans="1:8" ht="31.5" x14ac:dyDescent="0.25">
      <c r="A53" s="58">
        <f>A52+1</f>
        <v>27</v>
      </c>
      <c r="B53" s="6" t="s">
        <v>83</v>
      </c>
      <c r="C53" s="55" t="s">
        <v>84</v>
      </c>
      <c r="D53" s="16">
        <v>2360</v>
      </c>
      <c r="E53" s="57">
        <v>1779.49</v>
      </c>
      <c r="F53" s="57">
        <f>ROUND(E53*D53,0)</f>
        <v>4199596</v>
      </c>
      <c r="G53" s="43"/>
    </row>
    <row r="54" spans="1:8" x14ac:dyDescent="0.25">
      <c r="A54" s="8"/>
      <c r="B54" s="17" t="s">
        <v>70</v>
      </c>
      <c r="C54" s="8"/>
      <c r="D54" s="18"/>
      <c r="E54" s="31"/>
      <c r="F54" s="31">
        <f>SUM(F34:F53)</f>
        <v>24633096</v>
      </c>
      <c r="G54" s="48"/>
    </row>
    <row r="55" spans="1:8" s="28" customFormat="1" x14ac:dyDescent="0.2">
      <c r="A55" s="34"/>
      <c r="B55" s="35" t="s">
        <v>74</v>
      </c>
      <c r="C55" s="34"/>
      <c r="D55" s="36"/>
      <c r="E55" s="10"/>
      <c r="F55" s="10"/>
      <c r="G55" s="45"/>
      <c r="H55" s="51"/>
    </row>
    <row r="56" spans="1:8" s="28" customFormat="1" x14ac:dyDescent="0.2">
      <c r="A56" s="34"/>
      <c r="B56" s="34" t="s">
        <v>39</v>
      </c>
      <c r="C56" s="34"/>
      <c r="D56" s="36"/>
      <c r="E56" s="10"/>
      <c r="F56" s="10"/>
      <c r="G56" s="45"/>
      <c r="H56" s="51"/>
    </row>
    <row r="57" spans="1:8" ht="31.5" x14ac:dyDescent="0.25">
      <c r="A57" s="4">
        <v>28</v>
      </c>
      <c r="B57" s="6" t="s">
        <v>66</v>
      </c>
      <c r="C57" s="4" t="s">
        <v>0</v>
      </c>
      <c r="D57" s="16">
        <v>11417</v>
      </c>
      <c r="E57" s="42">
        <v>46.18</v>
      </c>
      <c r="F57" s="42">
        <f>ROUND(E57*D57,0)</f>
        <v>527237</v>
      </c>
      <c r="G57" s="43"/>
    </row>
    <row r="58" spans="1:8" s="26" customFormat="1" ht="31.5" x14ac:dyDescent="0.25">
      <c r="A58" s="72">
        <f>A57+1</f>
        <v>29</v>
      </c>
      <c r="B58" s="71" t="s">
        <v>65</v>
      </c>
      <c r="C58" s="23" t="s">
        <v>47</v>
      </c>
      <c r="D58" s="24">
        <v>214</v>
      </c>
      <c r="E58" s="25">
        <v>3455.26</v>
      </c>
      <c r="F58" s="25">
        <f>ROUND(E58*D58,0)</f>
        <v>739426</v>
      </c>
      <c r="G58" s="49"/>
      <c r="H58" s="53"/>
    </row>
    <row r="59" spans="1:8" s="26" customFormat="1" x14ac:dyDescent="0.25">
      <c r="A59" s="72"/>
      <c r="B59" s="73" t="s">
        <v>41</v>
      </c>
      <c r="C59" s="23" t="s">
        <v>4</v>
      </c>
      <c r="D59" s="24">
        <v>4338.46</v>
      </c>
      <c r="E59" s="25">
        <v>117.06</v>
      </c>
      <c r="F59" s="25">
        <f>ROUND(E59*D59,0)</f>
        <v>507860</v>
      </c>
      <c r="G59" s="49"/>
      <c r="H59" s="53"/>
    </row>
    <row r="60" spans="1:8" s="26" customFormat="1" x14ac:dyDescent="0.25">
      <c r="A60" s="23"/>
      <c r="B60" s="40" t="s">
        <v>40</v>
      </c>
      <c r="C60" s="23"/>
      <c r="D60" s="24"/>
      <c r="E60" s="49"/>
      <c r="F60" s="25"/>
      <c r="G60" s="49"/>
      <c r="H60" s="53"/>
    </row>
    <row r="61" spans="1:8" ht="47.25" x14ac:dyDescent="0.25">
      <c r="A61" s="4">
        <v>30</v>
      </c>
      <c r="B61" s="6" t="s">
        <v>31</v>
      </c>
      <c r="C61" s="4" t="s">
        <v>3</v>
      </c>
      <c r="D61" s="20">
        <v>5696</v>
      </c>
      <c r="E61" s="42">
        <v>817.6</v>
      </c>
      <c r="F61" s="42">
        <f>ROUND(E61*D61,0)</f>
        <v>4657050</v>
      </c>
      <c r="G61" s="43"/>
    </row>
    <row r="62" spans="1:8" x14ac:dyDescent="0.25">
      <c r="A62" s="4">
        <f>A61+1</f>
        <v>31</v>
      </c>
      <c r="B62" s="6" t="s">
        <v>48</v>
      </c>
      <c r="C62" s="4" t="s">
        <v>3</v>
      </c>
      <c r="D62" s="16">
        <v>6031.1</v>
      </c>
      <c r="E62" s="42">
        <v>5007.9399999999996</v>
      </c>
      <c r="F62" s="42">
        <f>ROUND(E62*D62,0)</f>
        <v>30203387</v>
      </c>
      <c r="G62" s="43"/>
    </row>
    <row r="63" spans="1:8" x14ac:dyDescent="0.25">
      <c r="A63" s="8"/>
      <c r="B63" s="17" t="s">
        <v>75</v>
      </c>
      <c r="C63" s="8"/>
      <c r="D63" s="18"/>
      <c r="E63" s="31"/>
      <c r="F63" s="31">
        <f>SUM(F57:F62)</f>
        <v>36634960</v>
      </c>
      <c r="G63" s="48"/>
    </row>
    <row r="64" spans="1:8" s="26" customFormat="1" x14ac:dyDescent="0.25">
      <c r="A64" s="34"/>
      <c r="B64" s="35" t="s">
        <v>71</v>
      </c>
      <c r="C64" s="34"/>
      <c r="D64" s="36"/>
      <c r="E64" s="10"/>
      <c r="F64" s="10"/>
      <c r="G64" s="49"/>
      <c r="H64" s="53"/>
    </row>
    <row r="65" spans="1:8" x14ac:dyDescent="0.25">
      <c r="A65" s="9">
        <v>32</v>
      </c>
      <c r="B65" s="5" t="s">
        <v>46</v>
      </c>
      <c r="C65" s="9" t="s">
        <v>6</v>
      </c>
      <c r="D65" s="16">
        <v>7733.65</v>
      </c>
      <c r="E65" s="42">
        <v>2566.77</v>
      </c>
      <c r="F65" s="42">
        <f>ROUND(E65*D65,0)</f>
        <v>19850501</v>
      </c>
      <c r="G65" s="49"/>
    </row>
    <row r="66" spans="1:8" x14ac:dyDescent="0.25">
      <c r="A66" s="8"/>
      <c r="B66" s="17" t="s">
        <v>76</v>
      </c>
      <c r="C66" s="8"/>
      <c r="D66" s="18"/>
      <c r="E66" s="31"/>
      <c r="F66" s="31">
        <f>F65</f>
        <v>19850501</v>
      </c>
      <c r="G66" s="48"/>
    </row>
    <row r="67" spans="1:8" x14ac:dyDescent="0.25">
      <c r="A67" s="8"/>
      <c r="B67" s="17" t="s">
        <v>86</v>
      </c>
      <c r="C67" s="8"/>
      <c r="D67" s="18"/>
      <c r="E67" s="31"/>
      <c r="F67" s="31">
        <f>F66+F63+F54+F32</f>
        <v>105000000</v>
      </c>
      <c r="G67" s="48"/>
      <c r="H67" s="54"/>
    </row>
    <row r="68" spans="1:8" x14ac:dyDescent="0.25">
      <c r="A68" s="21"/>
      <c r="B68" s="5" t="s">
        <v>77</v>
      </c>
      <c r="C68" s="21"/>
      <c r="D68" s="16"/>
      <c r="E68" s="25"/>
      <c r="F68" s="25">
        <f>ROUND(F67/6,2)</f>
        <v>17500000</v>
      </c>
      <c r="G68" s="49"/>
    </row>
    <row r="70" spans="1:8" x14ac:dyDescent="0.25">
      <c r="H70" s="62"/>
    </row>
  </sheetData>
  <mergeCells count="9">
    <mergeCell ref="E8:F8"/>
    <mergeCell ref="A5:F5"/>
    <mergeCell ref="A6:F6"/>
    <mergeCell ref="A58:A59"/>
    <mergeCell ref="A8:A9"/>
    <mergeCell ref="B8:B9"/>
    <mergeCell ref="C8:C9"/>
    <mergeCell ref="D8:D9"/>
    <mergeCell ref="A34:A45"/>
  </mergeCells>
  <pageMargins left="0.7" right="0.7" top="0.75" bottom="0.75" header="0.3" footer="0.3"/>
  <pageSetup paperSize="9" scale="6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 Адель</dc:creator>
  <cp:lastModifiedBy>Пользователь</cp:lastModifiedBy>
  <cp:lastPrinted>2023-02-09T13:29:00Z</cp:lastPrinted>
  <dcterms:created xsi:type="dcterms:W3CDTF">2022-12-28T07:02:42Z</dcterms:created>
  <dcterms:modified xsi:type="dcterms:W3CDTF">2023-02-09T14:46:28Z</dcterms:modified>
</cp:coreProperties>
</file>